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1. XA MAU SON\1. TAI CHINH\2. Nam 2026\HOP 6 tháng hop HDND\4. NQ xay dung VB quy pham phap luat\7. TRINH LAI\10. Nghi quyet ban hanh\"/>
    </mc:Choice>
  </mc:AlternateContent>
  <bookViews>
    <workbookView xWindow="996" yWindow="480" windowWidth="19308" windowHeight="9720" firstSheet="1" activeTab="2"/>
  </bookViews>
  <sheets>
    <sheet name="Kangatang" sheetId="3" state="veryHidden" r:id="rId1"/>
    <sheet name="Mục I" sheetId="1" r:id="rId2"/>
    <sheet name="Mục II" sheetId="2"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2" l="1"/>
  <c r="J10" i="2"/>
  <c r="P10" i="2"/>
  <c r="N10" i="2"/>
  <c r="E9" i="1"/>
  <c r="D9" i="1"/>
  <c r="J14" i="2"/>
  <c r="J11" i="2"/>
  <c r="H11" i="2"/>
  <c r="J12" i="2"/>
  <c r="H12" i="2"/>
  <c r="H10" i="2"/>
  <c r="P10" i="1"/>
  <c r="M10" i="1"/>
  <c r="M9" i="1"/>
  <c r="H10" i="1"/>
  <c r="H9" i="1"/>
  <c r="Q9" i="1"/>
  <c r="K10" i="1" l="1"/>
  <c r="O10" i="1"/>
  <c r="F21" i="2"/>
  <c r="L18" i="2"/>
  <c r="P9" i="1"/>
  <c r="L9" i="1"/>
  <c r="K9" i="1"/>
  <c r="G9" i="1"/>
  <c r="F9" i="1"/>
  <c r="J29" i="2"/>
  <c r="H29" i="2"/>
  <c r="J15" i="2"/>
  <c r="H15" i="2"/>
  <c r="P20" i="2"/>
  <c r="N20" i="2"/>
  <c r="J20" i="2"/>
  <c r="H20" i="2"/>
  <c r="N10" i="1"/>
  <c r="J10" i="1"/>
  <c r="I10" i="1"/>
  <c r="O9" i="1"/>
  <c r="N9" i="1"/>
  <c r="J9" i="1"/>
  <c r="I9" i="1"/>
  <c r="H27" i="2"/>
  <c r="P25" i="2"/>
  <c r="P26" i="2"/>
  <c r="N25" i="2"/>
  <c r="N26" i="2"/>
  <c r="P24" i="2"/>
  <c r="J32" i="2"/>
  <c r="J31" i="2"/>
  <c r="J30" i="2"/>
  <c r="H32" i="2"/>
  <c r="H31" i="2"/>
  <c r="H30" i="2"/>
  <c r="J25" i="2"/>
  <c r="J26" i="2"/>
  <c r="J24" i="2"/>
  <c r="H25" i="2"/>
  <c r="H26" i="2"/>
  <c r="H24" i="2"/>
  <c r="P17" i="2"/>
  <c r="P19" i="2"/>
  <c r="N17" i="2"/>
  <c r="N19" i="2"/>
  <c r="P15" i="2"/>
  <c r="N15" i="2"/>
  <c r="J19" i="2"/>
  <c r="J22" i="2"/>
  <c r="J23" i="2"/>
  <c r="H19" i="2"/>
  <c r="H22" i="2"/>
  <c r="H23" i="2"/>
  <c r="P11" i="2"/>
  <c r="P12" i="2"/>
  <c r="P13" i="2"/>
  <c r="P14" i="2"/>
  <c r="N11" i="2"/>
  <c r="N12" i="2"/>
  <c r="N13" i="2"/>
  <c r="N14" i="2"/>
  <c r="J13" i="2"/>
  <c r="H13" i="2"/>
  <c r="H14" i="2"/>
  <c r="D10" i="1"/>
  <c r="F10" i="1"/>
  <c r="E10" i="1"/>
  <c r="N18" i="2" l="1"/>
  <c r="H18" i="2"/>
  <c r="J18" i="2"/>
  <c r="H21" i="2"/>
  <c r="P18" i="2"/>
  <c r="J21" i="2"/>
  <c r="J27" i="2"/>
  <c r="N24" i="2"/>
</calcChain>
</file>

<file path=xl/sharedStrings.xml><?xml version="1.0" encoding="utf-8"?>
<sst xmlns="http://schemas.openxmlformats.org/spreadsheetml/2006/main" count="124" uniqueCount="63">
  <si>
    <t>STT</t>
  </si>
  <si>
    <t>Loại văn bản</t>
  </si>
  <si>
    <t xml:space="preserve">Văn bản quy phạm pháp luật sửa đổi, bổ sung một số điều của 01 văn bản quy phạm pháp luật </t>
  </si>
  <si>
    <t>Văn bản quy phạm pháp luật ban hành mới hoặc thay thế hoặc sửa đổi bổ sung từ 02 văn bản quy phạm pháp luật</t>
  </si>
  <si>
    <t>Nghị quyết của Hội đồng nhân dân xã</t>
  </si>
  <si>
    <t>Quyết định của Ủy ban nhân dân xã</t>
  </si>
  <si>
    <t>Đơn vị tính: đồng</t>
  </si>
  <si>
    <t>Nhiệm vụ tổng hợp, rà soát hồ sơ trình Uỷ ban nhân dân</t>
  </si>
  <si>
    <t xml:space="preserve">Tổng mức chi </t>
  </si>
  <si>
    <t>Hoạt động</t>
  </si>
  <si>
    <t>Sản phẩm</t>
  </si>
  <si>
    <t>A</t>
  </si>
  <si>
    <t>NHIỆM VỤ SOẠN THẢO</t>
  </si>
  <si>
    <t>a)</t>
  </si>
  <si>
    <t>b)</t>
  </si>
  <si>
    <t>c)</t>
  </si>
  <si>
    <t>-</t>
  </si>
  <si>
    <t>Xây dựng Tờ trình</t>
  </si>
  <si>
    <t>Tờ trình</t>
  </si>
  <si>
    <t>Xây dựng dự thảo văn bản quy phạm pháp luật</t>
  </si>
  <si>
    <t>Dự thảo văn bản quy phạm pháp luật</t>
  </si>
  <si>
    <t>Lấy ý kiến hồ sơ dự thảo bằng hình thức phù hợp bảo đảm theo quy định</t>
  </si>
  <si>
    <t>Biên bản họp/văn bản tham gia ý kiến</t>
  </si>
  <si>
    <t>B</t>
  </si>
  <si>
    <t>NHIỆM VỤ THẨM ĐỊNH</t>
  </si>
  <si>
    <t>Trường hợp tự thẩm định</t>
  </si>
  <si>
    <t>Xây dựng báo cáo thẩm định</t>
  </si>
  <si>
    <t>Báo cáo thẩm định</t>
  </si>
  <si>
    <t>Tổ chức họp Hội đồng thẩm định hoặc cuộc họp thẩm định</t>
  </si>
  <si>
    <t>Biên bản cuộc họp</t>
  </si>
  <si>
    <t>C</t>
  </si>
  <si>
    <t>TỔNG HỢP, RÀ SOÁT HỒ SƠ VÀ TRÌNH CẤP CÓ THẨM QUYỀN</t>
  </si>
  <si>
    <t>D</t>
  </si>
  <si>
    <t>NHIỆM VỤ THẨM TRA</t>
  </si>
  <si>
    <t>Tiếp nhận, rà soát hồ sơ, quy trình và tham mưu xây dựng các văn bản chuẩn bị thẩm tra</t>
  </si>
  <si>
    <t>Công văn, kế hoạch hoặc giấy mời họp phục vụ thẩm tra</t>
  </si>
  <si>
    <t>Báo cáo thẩm tra</t>
  </si>
  <si>
    <t>Nghị quyết</t>
  </si>
  <si>
    <t>Nhiệm vụ soạn thảo</t>
  </si>
  <si>
    <t xml:space="preserve">Văn bản quy phạm pháp luật bãi bỏ một phần hoặc bãi bỏ toàn bộ văn bản quy phạm pháp luật </t>
  </si>
  <si>
    <t>Định mức khoán chi (đồng)</t>
  </si>
  <si>
    <t>Định mức 
khoán chi</t>
  </si>
  <si>
    <t xml:space="preserve">Nhiệm vụ thẩm định </t>
  </si>
  <si>
    <t>Nhiệm vụ thẩm tra</t>
  </si>
  <si>
    <t>Xây dựng bản tổng hợp, tiếp thu, giải trình ý kiến góp ý</t>
  </si>
  <si>
    <t>Bản tổng hợp, tiếp thu, giải trình ý kiến góp ý</t>
  </si>
  <si>
    <t>Chủ tịch Ủy ban nhân dân xã ký quyết định/Tờ trình dự thảo văn bản quy phạm pháp luật</t>
  </si>
  <si>
    <t>Quyết định của Ủy ban nhân dân  xã/Tờ trình của Ủy ban nhân dân  xã dự thảo văn bản quy phạm pháp luật trình Hội đồng nhân dân xã</t>
  </si>
  <si>
    <t>II. ĐỊNH MỨC KHOÁN CHI CHO TỪNG NHIỆM VỤ, HOẠT ĐỘNG TRONG CÔNG TÁC SOẠN THẢO; THẨM ĐỊNH; TỔNG HỢP, RÀ SOÁT HỒ SƠ</t>
  </si>
  <si>
    <t xml:space="preserve"> TRÌNH ỦY BAN NHÂN DÂN XÃ; THẨM TRA VĂN BẢN QUY PHẠM PHÁP LUẬT CỦA HỘI ĐỒNG NHÂN DÂN XÃ, ỦY BAN NHÂN DÂN XÃ</t>
  </si>
  <si>
    <t>I. TỔNG MỨC CHI CHO TỪNG NHIỆM VỤ ĐỐI VỚI XÂY DỰNG VĂN BẢN QUY PHẠM PHÁP LUẬT MỚI HOẶC THAY THẾ; XÂY DỰNG VĂN BẢN QUY PHẠM PHÁP LUẬT SỬA ĐỔI, BỔ SUNG HOẶC BÃI BỎ MỘT SỐ ĐIỀU CỦA VĂN BẢN QUY PHẠM PHÁP LUẬT CỦA HỘI ĐỒNG NHÂN DÂN XÃ,  ỦY BAN NHÂN DÂN XÃ</t>
  </si>
  <si>
    <t>Trường hợp thành lập Hội đồng thẩm định hoặc tổ chức cuộc họp thẩm định</t>
  </si>
  <si>
    <t>Trường hợp lấy ý kiến thẩm định bằng văn bản</t>
  </si>
  <si>
    <t>Văn bản 
tham gia ý kiến của các cơ quan</t>
  </si>
  <si>
    <t>Lấy ý kiến thẩm định của các cơ quan liên quan</t>
  </si>
  <si>
    <t>Hoàn thiện, trình hồ sơ sau khi có ý kiến thành viên Ủy ban nhân dân  xã, Lãnh đạo Ủy ban nhân dân  xã hoặc Thường trực HĐND xã</t>
  </si>
  <si>
    <t>Dự thảo văn bản quy phạm pháp luật sau khi có ý kiến thành viên Ủy ban nhân dân  xã hoặc Thường trực HĐND xã</t>
  </si>
  <si>
    <t xml:space="preserve">Hoàn thiện dự thảo Nghị quyết và trình ký  ban hành </t>
  </si>
  <si>
    <t>Hoạt động thẩm tra dự thảo văn bản quy phạm pháp của các Ban HĐND xã</t>
  </si>
  <si>
    <t>Xây dựng báo cáo thẩm tra dự thảo văn bản và ký ban hành</t>
  </si>
  <si>
    <t>Họp thẩm tra</t>
  </si>
  <si>
    <t>Thông báo kết luận thẩm tra/ Biên bản cuộc họp</t>
  </si>
  <si>
    <r>
      <t xml:space="preserve">
PHỤ LỤC
DANH MỤC NHIỆM VỤ, HOẠT ĐỘNG VÀ ĐỊNH MỨC KHOÁN CHI CHO TỪNG NHIỆM VỤ, HOẠT ĐỘNG ĐỐI VỚI XÂY DỰNG 
VĂN BẢN QUY PHẠM PHÁP LUẬT CỦA HỘI ĐỒNG NHÂN DÂN XÃ, ỦY BAN NHÂN DÂN XÃ MẪU SƠN
</t>
    </r>
    <r>
      <rPr>
        <i/>
        <sz val="14"/>
        <color theme="1"/>
        <rFont val="Times New Roman"/>
        <family val="1"/>
      </rPr>
      <t>(Ban hành kèm theo Nghị quyết số      /2026/NQ-HĐND ngày     tháng 10 năm 2026 của Hội đồng nhân dân xã Mẫu Sơn)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</si>
</sst>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4"/>
      <color theme="1"/>
      <name val="Times New Roman"/>
      <family val="2"/>
    </font>
    <font>
      <sz val="13"/>
      <color theme="1"/>
      <name val="Times New Roman"/>
      <family val="1"/>
    </font>
    <font>
      <b/>
      <sz val="14"/>
      <color theme="1"/>
      <name val="Times New Roman"/>
      <family val="1"/>
    </font>
    <font>
      <b/>
      <sz val="13"/>
      <color theme="1"/>
      <name val="Times New Roman"/>
      <family val="1"/>
    </font>
    <font>
      <i/>
      <sz val="13"/>
      <color theme="1"/>
      <name val="Times New Roman"/>
      <family val="1"/>
    </font>
    <font>
      <b/>
      <sz val="12"/>
      <color theme="1"/>
      <name val="Times New Roman"/>
      <family val="1"/>
    </font>
    <font>
      <sz val="12"/>
      <color theme="1"/>
      <name val="Times New Roman"/>
      <family val="1"/>
    </font>
    <font>
      <sz val="12"/>
      <color rgb="FF000000"/>
      <name val="Times New Roman"/>
      <family val="1"/>
    </font>
    <font>
      <sz val="12"/>
      <name val="Times New Roman"/>
      <family val="1"/>
    </font>
    <font>
      <i/>
      <sz val="14"/>
      <color theme="1"/>
      <name val="Times New Roman"/>
      <family val="1"/>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horizontal="center" vertical="center" wrapText="1"/>
    </xf>
    <xf numFmtId="3"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vertical="center"/>
    </xf>
    <xf numFmtId="0" fontId="6" fillId="0" borderId="0" xfId="0" applyFont="1"/>
    <xf numFmtId="0" fontId="5" fillId="0" borderId="0" xfId="0" applyFont="1" applyAlignment="1">
      <alignment horizontal="center" vertical="center"/>
    </xf>
    <xf numFmtId="0" fontId="6" fillId="0" borderId="1" xfId="0" applyFont="1" applyBorder="1" applyAlignment="1">
      <alignment horizontal="center" vertical="center" wrapText="1"/>
    </xf>
    <xf numFmtId="0" fontId="5" fillId="0" borderId="0" xfId="0" applyFont="1"/>
    <xf numFmtId="0" fontId="8" fillId="0" borderId="1" xfId="0" applyFont="1" applyBorder="1" applyAlignment="1">
      <alignment horizontal="center" vertical="center" wrapText="1"/>
    </xf>
    <xf numFmtId="0" fontId="8" fillId="0" borderId="0" xfId="0" applyFont="1"/>
    <xf numFmtId="0" fontId="6" fillId="0" borderId="1" xfId="0" applyFont="1" applyBorder="1" applyAlignment="1">
      <alignment horizontal="center" vertical="center"/>
    </xf>
    <xf numFmtId="0" fontId="6" fillId="0" borderId="0" xfId="0" applyFont="1" applyAlignment="1">
      <alignmen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2" fillId="0" borderId="0" xfId="0" applyFont="1" applyAlignment="1">
      <alignment horizontal="left" vertical="center" wrapText="1"/>
    </xf>
    <xf numFmtId="0" fontId="4" fillId="0" borderId="2" xfId="0" applyFont="1" applyBorder="1" applyAlignment="1">
      <alignment horizontal="right" vertical="center"/>
    </xf>
    <xf numFmtId="0" fontId="2" fillId="0" borderId="0" xfId="0" applyFont="1" applyAlignment="1">
      <alignment horizontal="center" wrapText="1"/>
    </xf>
    <xf numFmtId="0" fontId="2" fillId="0" borderId="0" xfId="0" applyFont="1" applyAlignment="1">
      <alignment horizontal="center"/>
    </xf>
    <xf numFmtId="0" fontId="5"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3" fontId="5" fillId="0" borderId="4"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justify" vertical="center" wrapText="1"/>
    </xf>
    <xf numFmtId="0" fontId="6" fillId="0" borderId="1" xfId="0" applyFont="1" applyBorder="1" applyAlignment="1">
      <alignment horizontal="justify" vertical="center" wrapText="1"/>
    </xf>
    <xf numFmtId="3" fontId="6" fillId="0" borderId="4" xfId="0" applyNumberFormat="1" applyFont="1" applyBorder="1" applyAlignment="1">
      <alignment horizontal="center" vertical="center" wrapText="1"/>
    </xf>
    <xf numFmtId="3" fontId="6" fillId="0" borderId="5"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 xfId="0" applyFont="1" applyBorder="1" applyAlignment="1">
      <alignment horizontal="justify"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horizontal="left" vertical="center" wrapText="1"/>
    </xf>
    <xf numFmtId="3"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7" fillId="0" borderId="1" xfId="0" applyFont="1" applyBorder="1" applyAlignment="1">
      <alignment horizontal="justify" vertical="center" wrapText="1"/>
    </xf>
    <xf numFmtId="3" fontId="7"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8"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10"/>
  <sheetViews>
    <sheetView topLeftCell="A10" zoomScale="90" zoomScaleNormal="90" workbookViewId="0">
      <selection activeCell="A3" sqref="A3:Q3"/>
    </sheetView>
  </sheetViews>
  <sheetFormatPr defaultRowHeight="18" x14ac:dyDescent="0.35"/>
  <cols>
    <col min="1" max="1" width="4.90625" customWidth="1"/>
    <col min="2" max="2" width="12" customWidth="1"/>
    <col min="3" max="4" width="9.90625" bestFit="1" customWidth="1"/>
    <col min="5" max="17" width="9" bestFit="1" customWidth="1"/>
  </cols>
  <sheetData>
    <row r="1" spans="1:17" ht="87" customHeight="1" x14ac:dyDescent="0.35">
      <c r="A1" s="19" t="s">
        <v>62</v>
      </c>
      <c r="B1" s="20"/>
      <c r="C1" s="20"/>
      <c r="D1" s="20"/>
      <c r="E1" s="20"/>
      <c r="F1" s="20"/>
      <c r="G1" s="20"/>
      <c r="H1" s="20"/>
      <c r="I1" s="20"/>
      <c r="J1" s="20"/>
      <c r="K1" s="20"/>
      <c r="L1" s="20"/>
      <c r="M1" s="20"/>
      <c r="N1" s="20"/>
      <c r="O1" s="20"/>
      <c r="P1" s="20"/>
      <c r="Q1" s="20"/>
    </row>
    <row r="2" spans="1:17" ht="8.25" customHeight="1" x14ac:dyDescent="0.35"/>
    <row r="3" spans="1:17" s="1" customFormat="1" ht="67.2" customHeight="1" x14ac:dyDescent="0.35">
      <c r="A3" s="17" t="s">
        <v>50</v>
      </c>
      <c r="B3" s="17"/>
      <c r="C3" s="17"/>
      <c r="D3" s="17"/>
      <c r="E3" s="17"/>
      <c r="F3" s="17"/>
      <c r="G3" s="17"/>
      <c r="H3" s="17"/>
      <c r="I3" s="17"/>
      <c r="J3" s="17"/>
      <c r="K3" s="17"/>
      <c r="L3" s="17"/>
      <c r="M3" s="17"/>
      <c r="N3" s="17"/>
      <c r="O3" s="17"/>
      <c r="P3" s="17"/>
      <c r="Q3" s="17"/>
    </row>
    <row r="4" spans="1:17" ht="19.95" customHeight="1" x14ac:dyDescent="0.35">
      <c r="A4" s="18" t="s">
        <v>6</v>
      </c>
      <c r="B4" s="18"/>
      <c r="C4" s="18"/>
      <c r="D4" s="18"/>
      <c r="E4" s="18"/>
      <c r="F4" s="18"/>
      <c r="G4" s="18"/>
      <c r="H4" s="18"/>
      <c r="I4" s="18"/>
      <c r="J4" s="18"/>
      <c r="K4" s="18"/>
      <c r="L4" s="18"/>
      <c r="M4" s="18"/>
      <c r="N4" s="18"/>
      <c r="O4" s="18"/>
      <c r="P4" s="18"/>
      <c r="Q4" s="18"/>
    </row>
    <row r="5" spans="1:17" ht="29.25" customHeight="1" x14ac:dyDescent="0.35">
      <c r="A5" s="21" t="s">
        <v>0</v>
      </c>
      <c r="B5" s="21" t="s">
        <v>1</v>
      </c>
      <c r="C5" s="21" t="s">
        <v>3</v>
      </c>
      <c r="D5" s="21"/>
      <c r="E5" s="21"/>
      <c r="F5" s="21"/>
      <c r="G5" s="21"/>
      <c r="H5" s="21" t="s">
        <v>2</v>
      </c>
      <c r="I5" s="21"/>
      <c r="J5" s="21"/>
      <c r="K5" s="21"/>
      <c r="L5" s="21"/>
      <c r="M5" s="21" t="s">
        <v>39</v>
      </c>
      <c r="N5" s="21"/>
      <c r="O5" s="21"/>
      <c r="P5" s="21"/>
      <c r="Q5" s="21"/>
    </row>
    <row r="6" spans="1:17" ht="12" customHeight="1" x14ac:dyDescent="0.35">
      <c r="A6" s="21"/>
      <c r="B6" s="21"/>
      <c r="C6" s="21"/>
      <c r="D6" s="21"/>
      <c r="E6" s="21"/>
      <c r="F6" s="21"/>
      <c r="G6" s="21"/>
      <c r="H6" s="21"/>
      <c r="I6" s="21"/>
      <c r="J6" s="21"/>
      <c r="K6" s="21"/>
      <c r="L6" s="21"/>
      <c r="M6" s="21"/>
      <c r="N6" s="21"/>
      <c r="O6" s="21"/>
      <c r="P6" s="21"/>
      <c r="Q6" s="21"/>
    </row>
    <row r="7" spans="1:17" ht="108" customHeight="1" x14ac:dyDescent="0.35">
      <c r="A7" s="21"/>
      <c r="B7" s="21"/>
      <c r="C7" s="15" t="s">
        <v>8</v>
      </c>
      <c r="D7" s="14" t="s">
        <v>38</v>
      </c>
      <c r="E7" s="14" t="s">
        <v>42</v>
      </c>
      <c r="F7" s="14" t="s">
        <v>7</v>
      </c>
      <c r="G7" s="14" t="s">
        <v>43</v>
      </c>
      <c r="H7" s="15" t="s">
        <v>8</v>
      </c>
      <c r="I7" s="14" t="s">
        <v>38</v>
      </c>
      <c r="J7" s="14" t="s">
        <v>42</v>
      </c>
      <c r="K7" s="14" t="s">
        <v>7</v>
      </c>
      <c r="L7" s="14" t="s">
        <v>43</v>
      </c>
      <c r="M7" s="15" t="s">
        <v>8</v>
      </c>
      <c r="N7" s="14" t="s">
        <v>38</v>
      </c>
      <c r="O7" s="14" t="s">
        <v>42</v>
      </c>
      <c r="P7" s="14" t="s">
        <v>7</v>
      </c>
      <c r="Q7" s="14" t="s">
        <v>43</v>
      </c>
    </row>
    <row r="8" spans="1:17" ht="6" customHeight="1" x14ac:dyDescent="0.35">
      <c r="A8" s="21"/>
      <c r="B8" s="21"/>
      <c r="C8" s="16"/>
      <c r="D8" s="14"/>
      <c r="E8" s="14"/>
      <c r="F8" s="14"/>
      <c r="G8" s="14"/>
      <c r="H8" s="16"/>
      <c r="I8" s="14"/>
      <c r="J8" s="14"/>
      <c r="K8" s="14"/>
      <c r="L8" s="14"/>
      <c r="M8" s="16"/>
      <c r="N8" s="14"/>
      <c r="O8" s="14"/>
      <c r="P8" s="14"/>
      <c r="Q8" s="14"/>
    </row>
    <row r="9" spans="1:17" ht="57" customHeight="1" x14ac:dyDescent="0.35">
      <c r="A9" s="3">
        <v>1</v>
      </c>
      <c r="B9" s="3" t="s">
        <v>4</v>
      </c>
      <c r="C9" s="2">
        <v>8000000</v>
      </c>
      <c r="D9" s="2">
        <f>(C9*60)/100</f>
        <v>4800000</v>
      </c>
      <c r="E9" s="2">
        <f>(10*C9)/100</f>
        <v>800000</v>
      </c>
      <c r="F9" s="2">
        <f>(8*C9)/100</f>
        <v>640000</v>
      </c>
      <c r="G9" s="2">
        <f>(22*C9)/100</f>
        <v>1760000</v>
      </c>
      <c r="H9" s="2">
        <f>C9*60%</f>
        <v>4800000</v>
      </c>
      <c r="I9" s="2">
        <f>(H9*60)/100</f>
        <v>2880000</v>
      </c>
      <c r="J9" s="2">
        <f>(10*H9)/100</f>
        <v>480000</v>
      </c>
      <c r="K9" s="2">
        <f>(8*H9)/100</f>
        <v>384000</v>
      </c>
      <c r="L9" s="2">
        <f>(22*H9)/100</f>
        <v>1056000</v>
      </c>
      <c r="M9" s="2">
        <f>C9*30%</f>
        <v>2400000</v>
      </c>
      <c r="N9" s="2">
        <f>(M9*60)/100</f>
        <v>1440000</v>
      </c>
      <c r="O9" s="2">
        <f>(10*M9)/100</f>
        <v>240000</v>
      </c>
      <c r="P9" s="2">
        <f>(8*M9)/100</f>
        <v>192000</v>
      </c>
      <c r="Q9" s="2">
        <f>(22*M9)/100</f>
        <v>528000</v>
      </c>
    </row>
    <row r="10" spans="1:17" ht="63" customHeight="1" x14ac:dyDescent="0.35">
      <c r="A10" s="3">
        <v>2</v>
      </c>
      <c r="B10" s="3" t="s">
        <v>5</v>
      </c>
      <c r="C10" s="2">
        <v>6000000</v>
      </c>
      <c r="D10" s="2">
        <f>(C10*80)/100</f>
        <v>4800000</v>
      </c>
      <c r="E10" s="2">
        <f>(C10*12)/100</f>
        <v>720000</v>
      </c>
      <c r="F10" s="2">
        <f>(C10*8)/100</f>
        <v>480000</v>
      </c>
      <c r="G10" s="2" t="s">
        <v>16</v>
      </c>
      <c r="H10" s="2">
        <f>C10*60%</f>
        <v>3600000</v>
      </c>
      <c r="I10" s="2">
        <f>(H10*80)/100</f>
        <v>2880000</v>
      </c>
      <c r="J10" s="2">
        <f>(H10*12)/100</f>
        <v>432000</v>
      </c>
      <c r="K10" s="2">
        <f>(H10*8)/100</f>
        <v>288000</v>
      </c>
      <c r="L10" s="2" t="s">
        <v>16</v>
      </c>
      <c r="M10" s="2">
        <f>C10*30%</f>
        <v>1800000</v>
      </c>
      <c r="N10" s="2">
        <f>(M10*80)/100</f>
        <v>1440000</v>
      </c>
      <c r="O10" s="2">
        <f>(M10*12)/100</f>
        <v>216000</v>
      </c>
      <c r="P10" s="2">
        <f>(M10*8)/100</f>
        <v>144000</v>
      </c>
      <c r="Q10" s="2" t="s">
        <v>16</v>
      </c>
    </row>
  </sheetData>
  <mergeCells count="23">
    <mergeCell ref="A3:Q3"/>
    <mergeCell ref="A4:Q4"/>
    <mergeCell ref="A1:Q1"/>
    <mergeCell ref="H5:L6"/>
    <mergeCell ref="I7:I8"/>
    <mergeCell ref="M5:Q6"/>
    <mergeCell ref="N7:N8"/>
    <mergeCell ref="A5:A8"/>
    <mergeCell ref="B5:B8"/>
    <mergeCell ref="D7:D8"/>
    <mergeCell ref="C5:G6"/>
    <mergeCell ref="C7:C8"/>
    <mergeCell ref="J7:J8"/>
    <mergeCell ref="E7:E8"/>
    <mergeCell ref="F7:F8"/>
    <mergeCell ref="G7:G8"/>
    <mergeCell ref="O7:O8"/>
    <mergeCell ref="P7:P8"/>
    <mergeCell ref="Q7:Q8"/>
    <mergeCell ref="H7:H8"/>
    <mergeCell ref="M7:M8"/>
    <mergeCell ref="K7:K8"/>
    <mergeCell ref="L7:L8"/>
  </mergeCells>
  <pageMargins left="0.51181102362204722" right="0.51181102362204722" top="0.55118110236220474" bottom="0.55118110236220474" header="0.31496062992125984" footer="0.31496062992125984"/>
  <pageSetup paperSize="9" scale="6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S33"/>
  <sheetViews>
    <sheetView tabSelected="1" zoomScale="70" zoomScaleNormal="70" workbookViewId="0">
      <selection activeCell="A3" sqref="A3:Q3"/>
    </sheetView>
  </sheetViews>
  <sheetFormatPr defaultColWidth="8.81640625" defaultRowHeight="15.6" x14ac:dyDescent="0.3"/>
  <cols>
    <col min="1" max="1" width="4.90625" style="6" customWidth="1"/>
    <col min="2" max="2" width="8.81640625" style="6"/>
    <col min="3" max="3" width="12.90625" style="6" customWidth="1"/>
    <col min="4" max="4" width="8.81640625" style="6"/>
    <col min="5" max="5" width="8.81640625" style="6" customWidth="1"/>
    <col min="6" max="6" width="8.81640625" style="6"/>
    <col min="7" max="7" width="10.6328125" style="6" customWidth="1"/>
    <col min="8" max="12" width="8.81640625" style="6"/>
    <col min="13" max="13" width="10.36328125" style="6" customWidth="1"/>
    <col min="14" max="16384" width="8.81640625" style="6"/>
  </cols>
  <sheetData>
    <row r="1" spans="1:19" ht="22.8" customHeight="1" x14ac:dyDescent="0.3">
      <c r="A1" s="36" t="s">
        <v>48</v>
      </c>
      <c r="B1" s="36"/>
      <c r="C1" s="36"/>
      <c r="D1" s="36"/>
      <c r="E1" s="36"/>
      <c r="F1" s="36"/>
      <c r="G1" s="36"/>
      <c r="H1" s="36"/>
      <c r="I1" s="36"/>
      <c r="J1" s="36"/>
      <c r="K1" s="36"/>
      <c r="L1" s="36"/>
      <c r="M1" s="36"/>
      <c r="N1" s="36"/>
      <c r="O1" s="36"/>
      <c r="P1" s="36"/>
      <c r="Q1" s="36"/>
      <c r="R1" s="5"/>
      <c r="S1" s="5"/>
    </row>
    <row r="2" spans="1:19" ht="22.8" customHeight="1" x14ac:dyDescent="0.3">
      <c r="A2" s="36" t="s">
        <v>49</v>
      </c>
      <c r="B2" s="36"/>
      <c r="C2" s="36"/>
      <c r="D2" s="36"/>
      <c r="E2" s="36"/>
      <c r="F2" s="36"/>
      <c r="G2" s="36"/>
      <c r="H2" s="36"/>
      <c r="I2" s="36"/>
      <c r="J2" s="36"/>
      <c r="K2" s="36"/>
      <c r="L2" s="36"/>
      <c r="M2" s="36"/>
      <c r="N2" s="36"/>
      <c r="O2" s="36"/>
      <c r="P2" s="36"/>
      <c r="Q2" s="36"/>
      <c r="R2" s="7"/>
      <c r="S2" s="7"/>
    </row>
    <row r="3" spans="1:19" ht="8.25" customHeight="1" x14ac:dyDescent="0.3">
      <c r="A3" s="37"/>
      <c r="B3" s="36"/>
      <c r="C3" s="36"/>
      <c r="D3" s="36"/>
      <c r="E3" s="36"/>
      <c r="F3" s="36"/>
      <c r="G3" s="36"/>
      <c r="H3" s="36"/>
      <c r="I3" s="36"/>
      <c r="J3" s="36"/>
      <c r="K3" s="36"/>
      <c r="L3" s="36"/>
      <c r="M3" s="36"/>
      <c r="N3" s="36"/>
      <c r="O3" s="36"/>
      <c r="P3" s="36"/>
      <c r="Q3" s="36"/>
      <c r="R3" s="7"/>
      <c r="S3" s="7"/>
    </row>
    <row r="4" spans="1:19" ht="5.25" customHeight="1" x14ac:dyDescent="0.3">
      <c r="A4" s="38"/>
      <c r="B4" s="38"/>
      <c r="C4" s="38"/>
      <c r="D4" s="38"/>
      <c r="E4" s="38"/>
      <c r="F4" s="38"/>
      <c r="G4" s="38"/>
      <c r="H4" s="38"/>
      <c r="I4" s="38"/>
      <c r="J4" s="38"/>
      <c r="K4" s="38"/>
      <c r="L4" s="38"/>
      <c r="M4" s="38"/>
      <c r="N4" s="38"/>
      <c r="O4" s="38"/>
      <c r="P4" s="38"/>
      <c r="Q4" s="38"/>
      <c r="R4" s="7"/>
      <c r="S4" s="7"/>
    </row>
    <row r="5" spans="1:19" ht="24.75" customHeight="1" x14ac:dyDescent="0.3">
      <c r="A5" s="14" t="s">
        <v>0</v>
      </c>
      <c r="B5" s="14" t="s">
        <v>9</v>
      </c>
      <c r="C5" s="14"/>
      <c r="D5" s="14" t="s">
        <v>10</v>
      </c>
      <c r="E5" s="14"/>
      <c r="F5" s="14" t="s">
        <v>40</v>
      </c>
      <c r="G5" s="14"/>
      <c r="H5" s="14"/>
      <c r="I5" s="14"/>
      <c r="J5" s="14"/>
      <c r="K5" s="14"/>
      <c r="L5" s="14"/>
      <c r="M5" s="14"/>
      <c r="N5" s="14"/>
      <c r="O5" s="14"/>
      <c r="P5" s="14"/>
      <c r="Q5" s="14"/>
    </row>
    <row r="6" spans="1:19" ht="28.5" customHeight="1" x14ac:dyDescent="0.3">
      <c r="A6" s="14"/>
      <c r="B6" s="14"/>
      <c r="C6" s="14"/>
      <c r="D6" s="14"/>
      <c r="E6" s="14"/>
      <c r="F6" s="14" t="s">
        <v>4</v>
      </c>
      <c r="G6" s="14"/>
      <c r="H6" s="14"/>
      <c r="I6" s="14"/>
      <c r="J6" s="14"/>
      <c r="K6" s="14"/>
      <c r="L6" s="14" t="s">
        <v>5</v>
      </c>
      <c r="M6" s="14"/>
      <c r="N6" s="14"/>
      <c r="O6" s="14"/>
      <c r="P6" s="14"/>
      <c r="Q6" s="14"/>
    </row>
    <row r="7" spans="1:19" ht="49.5" customHeight="1" x14ac:dyDescent="0.3">
      <c r="A7" s="14"/>
      <c r="B7" s="14"/>
      <c r="C7" s="14"/>
      <c r="D7" s="14"/>
      <c r="E7" s="14"/>
      <c r="F7" s="14" t="s">
        <v>3</v>
      </c>
      <c r="G7" s="14"/>
      <c r="H7" s="14" t="s">
        <v>2</v>
      </c>
      <c r="I7" s="14"/>
      <c r="J7" s="14" t="s">
        <v>39</v>
      </c>
      <c r="K7" s="14"/>
      <c r="L7" s="14" t="s">
        <v>3</v>
      </c>
      <c r="M7" s="14"/>
      <c r="N7" s="14" t="s">
        <v>2</v>
      </c>
      <c r="O7" s="14"/>
      <c r="P7" s="14" t="s">
        <v>39</v>
      </c>
      <c r="Q7" s="14"/>
    </row>
    <row r="8" spans="1:19" ht="42" customHeight="1" x14ac:dyDescent="0.3">
      <c r="A8" s="14"/>
      <c r="B8" s="14"/>
      <c r="C8" s="14"/>
      <c r="D8" s="14"/>
      <c r="E8" s="14"/>
      <c r="F8" s="14"/>
      <c r="G8" s="14"/>
      <c r="H8" s="14"/>
      <c r="I8" s="14"/>
      <c r="J8" s="14"/>
      <c r="K8" s="14"/>
      <c r="L8" s="14"/>
      <c r="M8" s="14"/>
      <c r="N8" s="14"/>
      <c r="O8" s="14"/>
      <c r="P8" s="14"/>
      <c r="Q8" s="14"/>
    </row>
    <row r="9" spans="1:19" ht="39.75" customHeight="1" x14ac:dyDescent="0.3">
      <c r="A9" s="14"/>
      <c r="B9" s="14"/>
      <c r="C9" s="14"/>
      <c r="D9" s="14"/>
      <c r="E9" s="14"/>
      <c r="F9" s="14" t="s">
        <v>41</v>
      </c>
      <c r="G9" s="14"/>
      <c r="H9" s="14" t="s">
        <v>41</v>
      </c>
      <c r="I9" s="14"/>
      <c r="J9" s="14" t="s">
        <v>41</v>
      </c>
      <c r="K9" s="14"/>
      <c r="L9" s="14" t="s">
        <v>41</v>
      </c>
      <c r="M9" s="14"/>
      <c r="N9" s="14" t="s">
        <v>41</v>
      </c>
      <c r="O9" s="14"/>
      <c r="P9" s="14" t="s">
        <v>41</v>
      </c>
      <c r="Q9" s="14"/>
    </row>
    <row r="10" spans="1:19" ht="27.75" customHeight="1" x14ac:dyDescent="0.3">
      <c r="A10" s="4" t="s">
        <v>11</v>
      </c>
      <c r="B10" s="39" t="s">
        <v>12</v>
      </c>
      <c r="C10" s="39"/>
      <c r="D10" s="39"/>
      <c r="E10" s="39"/>
      <c r="F10" s="28">
        <v>4800000</v>
      </c>
      <c r="G10" s="28"/>
      <c r="H10" s="28">
        <f>F10*60%</f>
        <v>2880000</v>
      </c>
      <c r="I10" s="28"/>
      <c r="J10" s="28">
        <f>30%*F10</f>
        <v>1440000</v>
      </c>
      <c r="K10" s="28"/>
      <c r="L10" s="28">
        <v>4800000</v>
      </c>
      <c r="M10" s="28"/>
      <c r="N10" s="28">
        <f>60%*L10</f>
        <v>2880000</v>
      </c>
      <c r="O10" s="28"/>
      <c r="P10" s="28">
        <f>30%*L10</f>
        <v>1440000</v>
      </c>
      <c r="Q10" s="28"/>
    </row>
    <row r="11" spans="1:19" ht="26.25" customHeight="1" x14ac:dyDescent="0.3">
      <c r="A11" s="8">
        <v>1</v>
      </c>
      <c r="B11" s="31" t="s">
        <v>17</v>
      </c>
      <c r="C11" s="31"/>
      <c r="D11" s="31" t="s">
        <v>18</v>
      </c>
      <c r="E11" s="31"/>
      <c r="F11" s="27">
        <v>1000000</v>
      </c>
      <c r="G11" s="27"/>
      <c r="H11" s="27">
        <f>60%*F11</f>
        <v>600000</v>
      </c>
      <c r="I11" s="27"/>
      <c r="J11" s="27">
        <f>30%*F11</f>
        <v>300000</v>
      </c>
      <c r="K11" s="27"/>
      <c r="L11" s="27">
        <v>1200000</v>
      </c>
      <c r="M11" s="27"/>
      <c r="N11" s="27">
        <f t="shared" ref="N11:N14" si="0">60%*L11</f>
        <v>720000</v>
      </c>
      <c r="O11" s="27"/>
      <c r="P11" s="27">
        <f t="shared" ref="P11:P14" si="1">30%*L11</f>
        <v>360000</v>
      </c>
      <c r="Q11" s="27"/>
    </row>
    <row r="12" spans="1:19" ht="52.5" customHeight="1" x14ac:dyDescent="0.3">
      <c r="A12" s="8">
        <v>2</v>
      </c>
      <c r="B12" s="47" t="s">
        <v>19</v>
      </c>
      <c r="C12" s="47"/>
      <c r="D12" s="47" t="s">
        <v>20</v>
      </c>
      <c r="E12" s="47"/>
      <c r="F12" s="48">
        <v>3000000</v>
      </c>
      <c r="G12" s="48"/>
      <c r="H12" s="27">
        <f>60%*F12</f>
        <v>1800000</v>
      </c>
      <c r="I12" s="27"/>
      <c r="J12" s="27">
        <f>30%*F12</f>
        <v>900000</v>
      </c>
      <c r="K12" s="27"/>
      <c r="L12" s="27">
        <v>2600000</v>
      </c>
      <c r="M12" s="27"/>
      <c r="N12" s="27">
        <f t="shared" si="0"/>
        <v>1560000</v>
      </c>
      <c r="O12" s="27"/>
      <c r="P12" s="27">
        <f t="shared" si="1"/>
        <v>780000</v>
      </c>
      <c r="Q12" s="27"/>
    </row>
    <row r="13" spans="1:19" ht="70.5" customHeight="1" x14ac:dyDescent="0.3">
      <c r="A13" s="8">
        <v>3</v>
      </c>
      <c r="B13" s="31" t="s">
        <v>21</v>
      </c>
      <c r="C13" s="31"/>
      <c r="D13" s="31" t="s">
        <v>22</v>
      </c>
      <c r="E13" s="31"/>
      <c r="F13" s="27">
        <v>400000</v>
      </c>
      <c r="G13" s="27"/>
      <c r="H13" s="27">
        <f t="shared" ref="H13:H14" si="2">60%*F13</f>
        <v>240000</v>
      </c>
      <c r="I13" s="27"/>
      <c r="J13" s="27">
        <f t="shared" ref="J13" si="3">30%*F13</f>
        <v>120000</v>
      </c>
      <c r="K13" s="27"/>
      <c r="L13" s="27">
        <v>500000</v>
      </c>
      <c r="M13" s="27"/>
      <c r="N13" s="27">
        <f t="shared" si="0"/>
        <v>300000</v>
      </c>
      <c r="O13" s="27"/>
      <c r="P13" s="27">
        <f t="shared" si="1"/>
        <v>150000</v>
      </c>
      <c r="Q13" s="27"/>
    </row>
    <row r="14" spans="1:19" ht="54" customHeight="1" x14ac:dyDescent="0.3">
      <c r="A14" s="8">
        <v>4</v>
      </c>
      <c r="B14" s="31" t="s">
        <v>44</v>
      </c>
      <c r="C14" s="31"/>
      <c r="D14" s="31" t="s">
        <v>45</v>
      </c>
      <c r="E14" s="31"/>
      <c r="F14" s="27">
        <v>400000</v>
      </c>
      <c r="G14" s="27"/>
      <c r="H14" s="27">
        <f t="shared" si="2"/>
        <v>240000</v>
      </c>
      <c r="I14" s="27"/>
      <c r="J14" s="27">
        <f>30%*F14</f>
        <v>120000</v>
      </c>
      <c r="K14" s="27"/>
      <c r="L14" s="27">
        <v>500000</v>
      </c>
      <c r="M14" s="27"/>
      <c r="N14" s="27">
        <f t="shared" si="0"/>
        <v>300000</v>
      </c>
      <c r="O14" s="27"/>
      <c r="P14" s="27">
        <f t="shared" si="1"/>
        <v>150000</v>
      </c>
      <c r="Q14" s="27"/>
    </row>
    <row r="15" spans="1:19" ht="41.4" customHeight="1" x14ac:dyDescent="0.3">
      <c r="A15" s="4" t="s">
        <v>23</v>
      </c>
      <c r="B15" s="39" t="s">
        <v>24</v>
      </c>
      <c r="C15" s="39"/>
      <c r="D15" s="39"/>
      <c r="E15" s="39"/>
      <c r="F15" s="28">
        <v>800000</v>
      </c>
      <c r="G15" s="28"/>
      <c r="H15" s="28">
        <f>60%*F15</f>
        <v>480000</v>
      </c>
      <c r="I15" s="28"/>
      <c r="J15" s="28">
        <f>30%*F15</f>
        <v>240000</v>
      </c>
      <c r="K15" s="28"/>
      <c r="L15" s="28">
        <v>720000</v>
      </c>
      <c r="M15" s="28"/>
      <c r="N15" s="28">
        <f>60%*L15</f>
        <v>432000</v>
      </c>
      <c r="O15" s="28"/>
      <c r="P15" s="28">
        <f>30%*L15</f>
        <v>216000</v>
      </c>
      <c r="Q15" s="28"/>
    </row>
    <row r="16" spans="1:19" ht="33" customHeight="1" x14ac:dyDescent="0.3">
      <c r="A16" s="8">
        <v>5</v>
      </c>
      <c r="B16" s="31" t="s">
        <v>25</v>
      </c>
      <c r="C16" s="31"/>
      <c r="D16" s="31"/>
      <c r="E16" s="31"/>
      <c r="F16" s="27"/>
      <c r="G16" s="27"/>
      <c r="H16" s="28"/>
      <c r="I16" s="28"/>
      <c r="J16" s="28"/>
      <c r="K16" s="28"/>
      <c r="L16" s="28"/>
      <c r="M16" s="28"/>
      <c r="N16" s="28"/>
      <c r="O16" s="28"/>
      <c r="P16" s="28"/>
      <c r="Q16" s="28"/>
    </row>
    <row r="17" spans="1:17" ht="33.75" customHeight="1" x14ac:dyDescent="0.3">
      <c r="A17" s="8"/>
      <c r="B17" s="31" t="s">
        <v>26</v>
      </c>
      <c r="C17" s="31"/>
      <c r="D17" s="31" t="s">
        <v>27</v>
      </c>
      <c r="E17" s="31"/>
      <c r="F17" s="22" t="s">
        <v>16</v>
      </c>
      <c r="G17" s="22"/>
      <c r="H17" s="22" t="s">
        <v>16</v>
      </c>
      <c r="I17" s="22"/>
      <c r="J17" s="22" t="s">
        <v>16</v>
      </c>
      <c r="K17" s="22"/>
      <c r="L17" s="27">
        <v>720000</v>
      </c>
      <c r="M17" s="27"/>
      <c r="N17" s="27">
        <f>60%*L17</f>
        <v>432000</v>
      </c>
      <c r="O17" s="27"/>
      <c r="P17" s="27">
        <f>30%*L17</f>
        <v>216000</v>
      </c>
      <c r="Q17" s="27"/>
    </row>
    <row r="18" spans="1:17" s="9" customFormat="1" ht="69" customHeight="1" x14ac:dyDescent="0.3">
      <c r="A18" s="4">
        <v>6</v>
      </c>
      <c r="B18" s="39" t="s">
        <v>51</v>
      </c>
      <c r="C18" s="39"/>
      <c r="D18" s="39"/>
      <c r="E18" s="39"/>
      <c r="F18" s="28">
        <f>F19+F20</f>
        <v>800000</v>
      </c>
      <c r="G18" s="28"/>
      <c r="H18" s="28">
        <f>H19+H20</f>
        <v>480000</v>
      </c>
      <c r="I18" s="28"/>
      <c r="J18" s="28">
        <f t="shared" ref="J18" si="4">J19+J20</f>
        <v>240000</v>
      </c>
      <c r="K18" s="28"/>
      <c r="L18" s="28">
        <f t="shared" ref="L18" si="5">L19+L20</f>
        <v>720000</v>
      </c>
      <c r="M18" s="28"/>
      <c r="N18" s="28">
        <f t="shared" ref="N18" si="6">N19+N20</f>
        <v>432000</v>
      </c>
      <c r="O18" s="28"/>
      <c r="P18" s="28">
        <f t="shared" ref="P18" si="7">P19+P20</f>
        <v>216000</v>
      </c>
      <c r="Q18" s="28"/>
    </row>
    <row r="19" spans="1:17" s="11" customFormat="1" ht="49.5" customHeight="1" x14ac:dyDescent="0.3">
      <c r="A19" s="10" t="s">
        <v>13</v>
      </c>
      <c r="B19" s="44" t="s">
        <v>28</v>
      </c>
      <c r="C19" s="44"/>
      <c r="D19" s="30" t="s">
        <v>29</v>
      </c>
      <c r="E19" s="30"/>
      <c r="F19" s="27">
        <v>200000</v>
      </c>
      <c r="G19" s="27"/>
      <c r="H19" s="22">
        <f t="shared" ref="H19:H31" si="8">60%*F19</f>
        <v>120000</v>
      </c>
      <c r="I19" s="22"/>
      <c r="J19" s="22">
        <f t="shared" ref="J19:J31" si="9">30%*F19</f>
        <v>60000</v>
      </c>
      <c r="K19" s="22"/>
      <c r="L19" s="34">
        <v>220000</v>
      </c>
      <c r="M19" s="35"/>
      <c r="N19" s="22">
        <f t="shared" ref="N19:N26" si="10">60%*L19</f>
        <v>132000</v>
      </c>
      <c r="O19" s="22"/>
      <c r="P19" s="22">
        <f t="shared" ref="P19:P26" si="11">30%*L19</f>
        <v>66000</v>
      </c>
      <c r="Q19" s="22"/>
    </row>
    <row r="20" spans="1:17" s="11" customFormat="1" ht="34.5" customHeight="1" x14ac:dyDescent="0.3">
      <c r="A20" s="10" t="s">
        <v>15</v>
      </c>
      <c r="B20" s="30" t="s">
        <v>26</v>
      </c>
      <c r="C20" s="30"/>
      <c r="D20" s="30" t="s">
        <v>27</v>
      </c>
      <c r="E20" s="30"/>
      <c r="F20" s="27">
        <v>600000</v>
      </c>
      <c r="G20" s="27"/>
      <c r="H20" s="22">
        <f t="shared" ref="H20" si="12">60%*F20</f>
        <v>360000</v>
      </c>
      <c r="I20" s="22"/>
      <c r="J20" s="22">
        <f t="shared" ref="J20" si="13">30%*F20</f>
        <v>180000</v>
      </c>
      <c r="K20" s="22"/>
      <c r="L20" s="22">
        <v>500000</v>
      </c>
      <c r="M20" s="22"/>
      <c r="N20" s="22">
        <f t="shared" ref="N20" si="14">60%*L20</f>
        <v>300000</v>
      </c>
      <c r="O20" s="22"/>
      <c r="P20" s="22">
        <f t="shared" ref="P20" si="15">30%*L20</f>
        <v>150000</v>
      </c>
      <c r="Q20" s="22"/>
    </row>
    <row r="21" spans="1:17" s="9" customFormat="1" ht="43.5" customHeight="1" x14ac:dyDescent="0.3">
      <c r="A21" s="4">
        <v>7</v>
      </c>
      <c r="B21" s="23" t="s">
        <v>52</v>
      </c>
      <c r="C21" s="24"/>
      <c r="D21" s="23"/>
      <c r="E21" s="24"/>
      <c r="F21" s="25">
        <f>F22+F23</f>
        <v>800000</v>
      </c>
      <c r="G21" s="26"/>
      <c r="H21" s="25">
        <f t="shared" ref="H21" si="16">H22+H23</f>
        <v>480000</v>
      </c>
      <c r="I21" s="26"/>
      <c r="J21" s="25">
        <f t="shared" ref="J21" si="17">J22+J23</f>
        <v>240000</v>
      </c>
      <c r="K21" s="26"/>
      <c r="L21" s="25"/>
      <c r="M21" s="26"/>
      <c r="N21" s="25"/>
      <c r="O21" s="26"/>
      <c r="P21" s="25"/>
      <c r="Q21" s="26"/>
    </row>
    <row r="22" spans="1:17" ht="53.25" customHeight="1" x14ac:dyDescent="0.3">
      <c r="A22" s="12" t="s">
        <v>14</v>
      </c>
      <c r="B22" s="40" t="s">
        <v>54</v>
      </c>
      <c r="C22" s="41"/>
      <c r="D22" s="42" t="s">
        <v>53</v>
      </c>
      <c r="E22" s="43"/>
      <c r="F22" s="27">
        <v>200000</v>
      </c>
      <c r="G22" s="27"/>
      <c r="H22" s="27">
        <f t="shared" si="8"/>
        <v>120000</v>
      </c>
      <c r="I22" s="27"/>
      <c r="J22" s="27">
        <f t="shared" si="9"/>
        <v>60000</v>
      </c>
      <c r="K22" s="27"/>
      <c r="L22" s="32" t="s">
        <v>16</v>
      </c>
      <c r="M22" s="33"/>
      <c r="N22" s="32" t="s">
        <v>16</v>
      </c>
      <c r="O22" s="33"/>
      <c r="P22" s="32" t="s">
        <v>16</v>
      </c>
      <c r="Q22" s="33"/>
    </row>
    <row r="23" spans="1:17" ht="34.5" customHeight="1" x14ac:dyDescent="0.3">
      <c r="A23" s="8" t="s">
        <v>15</v>
      </c>
      <c r="B23" s="31" t="s">
        <v>26</v>
      </c>
      <c r="C23" s="31"/>
      <c r="D23" s="31" t="s">
        <v>27</v>
      </c>
      <c r="E23" s="31"/>
      <c r="F23" s="27">
        <v>600000</v>
      </c>
      <c r="G23" s="27"/>
      <c r="H23" s="27">
        <f t="shared" si="8"/>
        <v>360000</v>
      </c>
      <c r="I23" s="27"/>
      <c r="J23" s="27">
        <f t="shared" si="9"/>
        <v>180000</v>
      </c>
      <c r="K23" s="27"/>
      <c r="L23" s="32" t="s">
        <v>16</v>
      </c>
      <c r="M23" s="33"/>
      <c r="N23" s="32" t="s">
        <v>16</v>
      </c>
      <c r="O23" s="33"/>
      <c r="P23" s="32" t="s">
        <v>16</v>
      </c>
      <c r="Q23" s="33"/>
    </row>
    <row r="24" spans="1:17" ht="39" customHeight="1" x14ac:dyDescent="0.3">
      <c r="A24" s="4" t="s">
        <v>30</v>
      </c>
      <c r="B24" s="29" t="s">
        <v>31</v>
      </c>
      <c r="C24" s="29"/>
      <c r="D24" s="29"/>
      <c r="E24" s="29"/>
      <c r="F24" s="28">
        <v>640000</v>
      </c>
      <c r="G24" s="28"/>
      <c r="H24" s="28">
        <f t="shared" si="8"/>
        <v>384000</v>
      </c>
      <c r="I24" s="28"/>
      <c r="J24" s="28">
        <f t="shared" si="9"/>
        <v>192000</v>
      </c>
      <c r="K24" s="28"/>
      <c r="L24" s="28">
        <v>480000</v>
      </c>
      <c r="M24" s="28"/>
      <c r="N24" s="28">
        <f t="shared" si="10"/>
        <v>288000</v>
      </c>
      <c r="O24" s="28"/>
      <c r="P24" s="28">
        <f t="shared" si="11"/>
        <v>144000</v>
      </c>
      <c r="Q24" s="28"/>
    </row>
    <row r="25" spans="1:17" ht="117" customHeight="1" x14ac:dyDescent="0.3">
      <c r="A25" s="8">
        <v>8</v>
      </c>
      <c r="B25" s="31" t="s">
        <v>55</v>
      </c>
      <c r="C25" s="31"/>
      <c r="D25" s="31" t="s">
        <v>56</v>
      </c>
      <c r="E25" s="31"/>
      <c r="F25" s="27">
        <v>240000</v>
      </c>
      <c r="G25" s="27"/>
      <c r="H25" s="27">
        <f t="shared" si="8"/>
        <v>144000</v>
      </c>
      <c r="I25" s="27"/>
      <c r="J25" s="27">
        <f t="shared" si="9"/>
        <v>72000</v>
      </c>
      <c r="K25" s="27"/>
      <c r="L25" s="27">
        <v>180000</v>
      </c>
      <c r="M25" s="27"/>
      <c r="N25" s="27">
        <f t="shared" si="10"/>
        <v>108000</v>
      </c>
      <c r="O25" s="27"/>
      <c r="P25" s="27">
        <f t="shared" si="11"/>
        <v>54000</v>
      </c>
      <c r="Q25" s="27"/>
    </row>
    <row r="26" spans="1:17" ht="123" customHeight="1" x14ac:dyDescent="0.3">
      <c r="A26" s="8">
        <v>9</v>
      </c>
      <c r="B26" s="31" t="s">
        <v>46</v>
      </c>
      <c r="C26" s="31"/>
      <c r="D26" s="31" t="s">
        <v>47</v>
      </c>
      <c r="E26" s="31"/>
      <c r="F26" s="27">
        <v>400000</v>
      </c>
      <c r="G26" s="27"/>
      <c r="H26" s="27">
        <f t="shared" si="8"/>
        <v>240000</v>
      </c>
      <c r="I26" s="27"/>
      <c r="J26" s="27">
        <f t="shared" si="9"/>
        <v>120000</v>
      </c>
      <c r="K26" s="27"/>
      <c r="L26" s="27">
        <v>300000</v>
      </c>
      <c r="M26" s="27"/>
      <c r="N26" s="27">
        <f t="shared" si="10"/>
        <v>180000</v>
      </c>
      <c r="O26" s="27"/>
      <c r="P26" s="27">
        <f t="shared" si="11"/>
        <v>90000</v>
      </c>
      <c r="Q26" s="27"/>
    </row>
    <row r="27" spans="1:17" ht="23.25" customHeight="1" x14ac:dyDescent="0.3">
      <c r="A27" s="4" t="s">
        <v>32</v>
      </c>
      <c r="B27" s="39" t="s">
        <v>33</v>
      </c>
      <c r="C27" s="39"/>
      <c r="D27" s="39"/>
      <c r="E27" s="39"/>
      <c r="F27" s="28">
        <v>1760000</v>
      </c>
      <c r="G27" s="28"/>
      <c r="H27" s="28">
        <f t="shared" si="8"/>
        <v>1056000</v>
      </c>
      <c r="I27" s="28"/>
      <c r="J27" s="28">
        <f t="shared" si="9"/>
        <v>528000</v>
      </c>
      <c r="K27" s="28"/>
      <c r="L27" s="27" t="s">
        <v>16</v>
      </c>
      <c r="M27" s="27"/>
      <c r="N27" s="27" t="s">
        <v>16</v>
      </c>
      <c r="O27" s="27"/>
      <c r="P27" s="27" t="s">
        <v>16</v>
      </c>
      <c r="Q27" s="27"/>
    </row>
    <row r="28" spans="1:17" ht="61.5" customHeight="1" x14ac:dyDescent="0.3">
      <c r="A28" s="8">
        <v>10</v>
      </c>
      <c r="B28" s="31" t="s">
        <v>58</v>
      </c>
      <c r="C28" s="31"/>
      <c r="D28" s="31"/>
      <c r="E28" s="31"/>
      <c r="F28" s="28"/>
      <c r="G28" s="28"/>
      <c r="H28" s="28"/>
      <c r="I28" s="28"/>
      <c r="J28" s="28"/>
      <c r="K28" s="28"/>
      <c r="L28" s="28" t="s">
        <v>16</v>
      </c>
      <c r="M28" s="28"/>
      <c r="N28" s="27" t="s">
        <v>16</v>
      </c>
      <c r="O28" s="27"/>
      <c r="P28" s="28" t="s">
        <v>16</v>
      </c>
      <c r="Q28" s="28"/>
    </row>
    <row r="29" spans="1:17" ht="73.5" customHeight="1" x14ac:dyDescent="0.3">
      <c r="A29" s="8" t="s">
        <v>13</v>
      </c>
      <c r="B29" s="31" t="s">
        <v>34</v>
      </c>
      <c r="C29" s="31"/>
      <c r="D29" s="31" t="s">
        <v>35</v>
      </c>
      <c r="E29" s="31"/>
      <c r="F29" s="27">
        <v>330000</v>
      </c>
      <c r="G29" s="27"/>
      <c r="H29" s="22">
        <f t="shared" ref="H29" si="18">60%*F29</f>
        <v>198000</v>
      </c>
      <c r="I29" s="22"/>
      <c r="J29" s="22">
        <f t="shared" ref="J29" si="19">30%*F29</f>
        <v>99000</v>
      </c>
      <c r="K29" s="22"/>
      <c r="L29" s="28" t="s">
        <v>16</v>
      </c>
      <c r="M29" s="28"/>
      <c r="N29" s="27" t="s">
        <v>16</v>
      </c>
      <c r="O29" s="27"/>
      <c r="P29" s="28" t="s">
        <v>16</v>
      </c>
      <c r="Q29" s="28"/>
    </row>
    <row r="30" spans="1:17" ht="73.5" customHeight="1" x14ac:dyDescent="0.3">
      <c r="A30" s="8" t="s">
        <v>14</v>
      </c>
      <c r="B30" s="31" t="s">
        <v>60</v>
      </c>
      <c r="C30" s="31"/>
      <c r="D30" s="31" t="s">
        <v>61</v>
      </c>
      <c r="E30" s="31"/>
      <c r="F30" s="27">
        <v>330000</v>
      </c>
      <c r="G30" s="27"/>
      <c r="H30" s="22">
        <f t="shared" si="8"/>
        <v>198000</v>
      </c>
      <c r="I30" s="22"/>
      <c r="J30" s="22">
        <f t="shared" si="9"/>
        <v>99000</v>
      </c>
      <c r="K30" s="22"/>
      <c r="L30" s="28" t="s">
        <v>16</v>
      </c>
      <c r="M30" s="28"/>
      <c r="N30" s="27" t="s">
        <v>16</v>
      </c>
      <c r="O30" s="27"/>
      <c r="P30" s="28" t="s">
        <v>16</v>
      </c>
      <c r="Q30" s="28"/>
    </row>
    <row r="31" spans="1:17" ht="54" customHeight="1" x14ac:dyDescent="0.3">
      <c r="A31" s="8" t="s">
        <v>15</v>
      </c>
      <c r="B31" s="31" t="s">
        <v>59</v>
      </c>
      <c r="C31" s="31"/>
      <c r="D31" s="31" t="s">
        <v>36</v>
      </c>
      <c r="E31" s="31"/>
      <c r="F31" s="27">
        <v>550000</v>
      </c>
      <c r="G31" s="27"/>
      <c r="H31" s="22">
        <f t="shared" si="8"/>
        <v>330000</v>
      </c>
      <c r="I31" s="22"/>
      <c r="J31" s="22">
        <f t="shared" si="9"/>
        <v>165000</v>
      </c>
      <c r="K31" s="22"/>
      <c r="L31" s="27" t="s">
        <v>16</v>
      </c>
      <c r="M31" s="27"/>
      <c r="N31" s="27" t="s">
        <v>16</v>
      </c>
      <c r="O31" s="27"/>
      <c r="P31" s="27" t="s">
        <v>16</v>
      </c>
      <c r="Q31" s="27"/>
    </row>
    <row r="32" spans="1:17" ht="54.75" customHeight="1" x14ac:dyDescent="0.3">
      <c r="A32" s="8">
        <v>11</v>
      </c>
      <c r="B32" s="31" t="s">
        <v>57</v>
      </c>
      <c r="C32" s="31"/>
      <c r="D32" s="31" t="s">
        <v>37</v>
      </c>
      <c r="E32" s="31"/>
      <c r="F32" s="27">
        <v>550000</v>
      </c>
      <c r="G32" s="27"/>
      <c r="H32" s="22">
        <f>60%*F32</f>
        <v>330000</v>
      </c>
      <c r="I32" s="22"/>
      <c r="J32" s="22">
        <f>30%*F32</f>
        <v>165000</v>
      </c>
      <c r="K32" s="22"/>
      <c r="L32" s="27" t="s">
        <v>16</v>
      </c>
      <c r="M32" s="27"/>
      <c r="N32" s="27" t="s">
        <v>16</v>
      </c>
      <c r="O32" s="27"/>
      <c r="P32" s="27" t="s">
        <v>16</v>
      </c>
      <c r="Q32" s="27"/>
    </row>
    <row r="33" spans="1:17" ht="66" customHeight="1" x14ac:dyDescent="0.3">
      <c r="A33" s="13"/>
      <c r="B33" s="13"/>
      <c r="C33" s="13"/>
      <c r="D33" s="13"/>
      <c r="E33" s="13"/>
      <c r="F33" s="45"/>
      <c r="G33" s="46"/>
      <c r="H33" s="13"/>
      <c r="I33" s="13"/>
      <c r="J33" s="13"/>
      <c r="K33" s="13"/>
      <c r="L33" s="13"/>
      <c r="M33" s="13"/>
      <c r="N33" s="13"/>
      <c r="O33" s="13"/>
      <c r="P33" s="13"/>
      <c r="Q33" s="13"/>
    </row>
  </sheetData>
  <mergeCells count="203">
    <mergeCell ref="B10:E10"/>
    <mergeCell ref="F10:G10"/>
    <mergeCell ref="L10:M10"/>
    <mergeCell ref="P10:Q10"/>
    <mergeCell ref="H7:I8"/>
    <mergeCell ref="F33:G33"/>
    <mergeCell ref="P11:Q11"/>
    <mergeCell ref="B12:C12"/>
    <mergeCell ref="D12:E12"/>
    <mergeCell ref="F12:G12"/>
    <mergeCell ref="L12:M12"/>
    <mergeCell ref="P12:Q12"/>
    <mergeCell ref="J13:K13"/>
    <mergeCell ref="N13:O13"/>
    <mergeCell ref="B11:C11"/>
    <mergeCell ref="D11:E11"/>
    <mergeCell ref="F11:G11"/>
    <mergeCell ref="L11:M11"/>
    <mergeCell ref="H11:I11"/>
    <mergeCell ref="J11:K11"/>
    <mergeCell ref="B13:C13"/>
    <mergeCell ref="D13:E13"/>
    <mergeCell ref="F13:G13"/>
    <mergeCell ref="L13:M13"/>
    <mergeCell ref="P13:Q13"/>
    <mergeCell ref="H13:I13"/>
    <mergeCell ref="H14:I14"/>
    <mergeCell ref="J14:K14"/>
    <mergeCell ref="N14:O14"/>
    <mergeCell ref="B14:C14"/>
    <mergeCell ref="D14:E14"/>
    <mergeCell ref="F14:G14"/>
    <mergeCell ref="L14:M14"/>
    <mergeCell ref="P14:Q14"/>
    <mergeCell ref="B15:E15"/>
    <mergeCell ref="P15:Q15"/>
    <mergeCell ref="B16:C16"/>
    <mergeCell ref="D16:E16"/>
    <mergeCell ref="F16:G16"/>
    <mergeCell ref="L16:M16"/>
    <mergeCell ref="P16:Q16"/>
    <mergeCell ref="H15:I15"/>
    <mergeCell ref="J15:K15"/>
    <mergeCell ref="N15:O15"/>
    <mergeCell ref="H16:I16"/>
    <mergeCell ref="B18:C18"/>
    <mergeCell ref="D18:E18"/>
    <mergeCell ref="F18:G18"/>
    <mergeCell ref="L18:M18"/>
    <mergeCell ref="P18:Q18"/>
    <mergeCell ref="N17:O17"/>
    <mergeCell ref="H18:I18"/>
    <mergeCell ref="B19:C19"/>
    <mergeCell ref="D19:E19"/>
    <mergeCell ref="B17:C17"/>
    <mergeCell ref="D17:E17"/>
    <mergeCell ref="F17:G17"/>
    <mergeCell ref="L17:M17"/>
    <mergeCell ref="P17:Q17"/>
    <mergeCell ref="N24:O24"/>
    <mergeCell ref="F22:G22"/>
    <mergeCell ref="L22:M22"/>
    <mergeCell ref="P22:Q22"/>
    <mergeCell ref="B22:C22"/>
    <mergeCell ref="D22:E22"/>
    <mergeCell ref="H22:I22"/>
    <mergeCell ref="J22:K22"/>
    <mergeCell ref="N22:O22"/>
    <mergeCell ref="B23:C23"/>
    <mergeCell ref="D23:E23"/>
    <mergeCell ref="F23:G23"/>
    <mergeCell ref="L23:M23"/>
    <mergeCell ref="P23:Q23"/>
    <mergeCell ref="P31:Q31"/>
    <mergeCell ref="B27:E27"/>
    <mergeCell ref="F27:G27"/>
    <mergeCell ref="L27:M27"/>
    <mergeCell ref="P27:Q27"/>
    <mergeCell ref="B29:C29"/>
    <mergeCell ref="D29:E29"/>
    <mergeCell ref="F29:G29"/>
    <mergeCell ref="H29:I29"/>
    <mergeCell ref="J29:K29"/>
    <mergeCell ref="L29:M29"/>
    <mergeCell ref="N29:O29"/>
    <mergeCell ref="P29:Q29"/>
    <mergeCell ref="H27:I27"/>
    <mergeCell ref="J27:K27"/>
    <mergeCell ref="N27:O27"/>
    <mergeCell ref="H28:I28"/>
    <mergeCell ref="J28:K28"/>
    <mergeCell ref="H30:I30"/>
    <mergeCell ref="H31:I31"/>
    <mergeCell ref="J31:K31"/>
    <mergeCell ref="N31:O31"/>
    <mergeCell ref="N28:O28"/>
    <mergeCell ref="B32:C32"/>
    <mergeCell ref="D32:E32"/>
    <mergeCell ref="F32:G32"/>
    <mergeCell ref="L32:M32"/>
    <mergeCell ref="P32:Q32"/>
    <mergeCell ref="H32:I32"/>
    <mergeCell ref="J32:K32"/>
    <mergeCell ref="N32:O32"/>
    <mergeCell ref="A4:Q4"/>
    <mergeCell ref="B31:C31"/>
    <mergeCell ref="D31:E31"/>
    <mergeCell ref="F31:G31"/>
    <mergeCell ref="L31:M31"/>
    <mergeCell ref="H10:I10"/>
    <mergeCell ref="J10:K10"/>
    <mergeCell ref="N10:O10"/>
    <mergeCell ref="P19:Q19"/>
    <mergeCell ref="H17:I17"/>
    <mergeCell ref="J17:K17"/>
    <mergeCell ref="B28:C28"/>
    <mergeCell ref="D28:E28"/>
    <mergeCell ref="F28:G28"/>
    <mergeCell ref="L28:M28"/>
    <mergeCell ref="P28:Q28"/>
    <mergeCell ref="A1:Q1"/>
    <mergeCell ref="A2:Q2"/>
    <mergeCell ref="A3:Q3"/>
    <mergeCell ref="F6:K6"/>
    <mergeCell ref="F7:G8"/>
    <mergeCell ref="B5:C9"/>
    <mergeCell ref="D5:E9"/>
    <mergeCell ref="A5:A9"/>
    <mergeCell ref="F5:Q5"/>
    <mergeCell ref="F9:G9"/>
    <mergeCell ref="J7:K8"/>
    <mergeCell ref="L6:Q6"/>
    <mergeCell ref="L7:M8"/>
    <mergeCell ref="N7:O8"/>
    <mergeCell ref="P7:Q8"/>
    <mergeCell ref="N9:O9"/>
    <mergeCell ref="P9:Q9"/>
    <mergeCell ref="L9:M9"/>
    <mergeCell ref="H9:I9"/>
    <mergeCell ref="J9:K9"/>
    <mergeCell ref="N11:O11"/>
    <mergeCell ref="F19:G19"/>
    <mergeCell ref="H19:I19"/>
    <mergeCell ref="J19:K19"/>
    <mergeCell ref="L19:M19"/>
    <mergeCell ref="N19:O19"/>
    <mergeCell ref="J18:K18"/>
    <mergeCell ref="N18:O18"/>
    <mergeCell ref="F15:G15"/>
    <mergeCell ref="L15:M15"/>
    <mergeCell ref="H12:I12"/>
    <mergeCell ref="J12:K12"/>
    <mergeCell ref="N12:O12"/>
    <mergeCell ref="J16:K16"/>
    <mergeCell ref="N16:O16"/>
    <mergeCell ref="B21:C21"/>
    <mergeCell ref="B20:C20"/>
    <mergeCell ref="D20:E20"/>
    <mergeCell ref="F20:G20"/>
    <mergeCell ref="H20:I20"/>
    <mergeCell ref="J20:K20"/>
    <mergeCell ref="L20:M20"/>
    <mergeCell ref="N20:O20"/>
    <mergeCell ref="B30:C30"/>
    <mergeCell ref="D30:E30"/>
    <mergeCell ref="F30:G30"/>
    <mergeCell ref="L30:M30"/>
    <mergeCell ref="B25:C25"/>
    <mergeCell ref="D25:E25"/>
    <mergeCell ref="F25:G25"/>
    <mergeCell ref="L25:M25"/>
    <mergeCell ref="B26:C26"/>
    <mergeCell ref="D26:E26"/>
    <mergeCell ref="F26:G26"/>
    <mergeCell ref="L26:M26"/>
    <mergeCell ref="J24:K24"/>
    <mergeCell ref="H23:I23"/>
    <mergeCell ref="J23:K23"/>
    <mergeCell ref="N23:O23"/>
    <mergeCell ref="P20:Q20"/>
    <mergeCell ref="D21:E21"/>
    <mergeCell ref="F21:G21"/>
    <mergeCell ref="H21:I21"/>
    <mergeCell ref="J21:K21"/>
    <mergeCell ref="L21:M21"/>
    <mergeCell ref="N21:O21"/>
    <mergeCell ref="P21:Q21"/>
    <mergeCell ref="J30:K30"/>
    <mergeCell ref="N30:O30"/>
    <mergeCell ref="P30:Q30"/>
    <mergeCell ref="P25:Q25"/>
    <mergeCell ref="P26:Q26"/>
    <mergeCell ref="H25:I25"/>
    <mergeCell ref="J25:K25"/>
    <mergeCell ref="N25:O25"/>
    <mergeCell ref="H26:I26"/>
    <mergeCell ref="J26:K26"/>
    <mergeCell ref="N26:O26"/>
    <mergeCell ref="B24:E24"/>
    <mergeCell ref="F24:G24"/>
    <mergeCell ref="L24:M24"/>
    <mergeCell ref="P24:Q24"/>
    <mergeCell ref="H24:I24"/>
  </mergeCells>
  <pageMargins left="0.7" right="0.7" top="0.31" bottom="0.2" header="0.25" footer="0.2"/>
  <pageSetup paperSize="9" scale="68"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Mục I</vt:lpstr>
      <vt:lpstr>Mục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MSN</cp:lastModifiedBy>
  <cp:lastPrinted>2026-09-20T03:07:33Z</cp:lastPrinted>
  <dcterms:created xsi:type="dcterms:W3CDTF">2026-07-01T05:44:44Z</dcterms:created>
  <dcterms:modified xsi:type="dcterms:W3CDTF">2026-10-08T15:01:56Z</dcterms:modified>
</cp:coreProperties>
</file>